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laus\HPP\Homepage\"/>
    </mc:Choice>
  </mc:AlternateContent>
  <xr:revisionPtr revIDLastSave="0" documentId="13_ncr:1_{5256447D-544E-4D9F-88B8-328573C9A4BA}" xr6:coauthVersionLast="47" xr6:coauthVersionMax="47" xr10:uidLastSave="{00000000-0000-0000-0000-000000000000}"/>
  <bookViews>
    <workbookView xWindow="-120" yWindow="-120" windowWidth="20730" windowHeight="11160" xr2:uid="{DB9C1169-C472-4E33-857D-0228E818283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E62" i="1"/>
  <c r="E61" i="1"/>
  <c r="E60" i="1"/>
  <c r="E56" i="1"/>
  <c r="G56" i="1" s="1"/>
  <c r="E54" i="1"/>
  <c r="D54" i="1"/>
  <c r="A54" i="1"/>
  <c r="B54" i="1" s="1"/>
  <c r="E53" i="1"/>
  <c r="D53" i="1"/>
  <c r="A53" i="1"/>
  <c r="B53" i="1" s="1"/>
  <c r="E52" i="1"/>
  <c r="D52" i="1"/>
  <c r="A52" i="1"/>
  <c r="B52" i="1" s="1"/>
  <c r="E51" i="1"/>
  <c r="D51" i="1"/>
  <c r="A51" i="1"/>
  <c r="B51" i="1" s="1"/>
  <c r="E50" i="1"/>
  <c r="D50" i="1"/>
  <c r="A50" i="1"/>
  <c r="B50" i="1" s="1"/>
  <c r="E49" i="1"/>
  <c r="D49" i="1"/>
  <c r="A49" i="1"/>
  <c r="B49" i="1" s="1"/>
  <c r="E48" i="1"/>
  <c r="D48" i="1"/>
  <c r="A48" i="1"/>
  <c r="B48" i="1" s="1"/>
  <c r="E47" i="1"/>
  <c r="D47" i="1"/>
  <c r="A47" i="1"/>
  <c r="B47" i="1" s="1"/>
  <c r="E46" i="1"/>
  <c r="D46" i="1"/>
  <c r="A46" i="1"/>
  <c r="B46" i="1" s="1"/>
  <c r="E45" i="1"/>
  <c r="D45" i="1"/>
  <c r="A45" i="1"/>
  <c r="B45" i="1" s="1"/>
  <c r="E44" i="1"/>
  <c r="D44" i="1"/>
  <c r="A44" i="1"/>
  <c r="B44" i="1" s="1"/>
  <c r="E43" i="1"/>
  <c r="D43" i="1"/>
  <c r="A43" i="1"/>
  <c r="B43" i="1" s="1"/>
  <c r="E42" i="1"/>
  <c r="D42" i="1"/>
  <c r="A42" i="1"/>
  <c r="B42" i="1" s="1"/>
  <c r="E41" i="1"/>
  <c r="D41" i="1"/>
  <c r="A41" i="1"/>
  <c r="B41" i="1" s="1"/>
  <c r="E40" i="1"/>
  <c r="D40" i="1"/>
  <c r="A40" i="1"/>
  <c r="B40" i="1" s="1"/>
  <c r="E39" i="1"/>
  <c r="D39" i="1"/>
  <c r="A39" i="1"/>
  <c r="B39" i="1" s="1"/>
  <c r="E38" i="1"/>
  <c r="D38" i="1"/>
  <c r="A38" i="1"/>
  <c r="B38" i="1" s="1"/>
  <c r="E37" i="1"/>
  <c r="D37" i="1"/>
  <c r="A37" i="1"/>
  <c r="B37" i="1" s="1"/>
  <c r="E36" i="1"/>
  <c r="D36" i="1"/>
  <c r="A36" i="1"/>
  <c r="B36" i="1" s="1"/>
  <c r="E35" i="1"/>
  <c r="D35" i="1"/>
  <c r="A35" i="1"/>
  <c r="B35" i="1" s="1"/>
  <c r="E34" i="1"/>
  <c r="D34" i="1"/>
  <c r="A34" i="1"/>
  <c r="B34" i="1" s="1"/>
  <c r="E33" i="1"/>
  <c r="D33" i="1"/>
  <c r="A33" i="1"/>
  <c r="B33" i="1" s="1"/>
  <c r="E32" i="1"/>
  <c r="D32" i="1"/>
  <c r="A32" i="1"/>
  <c r="B32" i="1" s="1"/>
  <c r="D31" i="1"/>
  <c r="E31" i="1" s="1"/>
  <c r="A31" i="1"/>
  <c r="B31" i="1" s="1"/>
  <c r="D30" i="1"/>
  <c r="E30" i="1" s="1"/>
  <c r="A30" i="1"/>
  <c r="B30" i="1" s="1"/>
  <c r="D29" i="1"/>
  <c r="E29" i="1" s="1"/>
  <c r="A29" i="1"/>
  <c r="B29" i="1" s="1"/>
  <c r="D28" i="1"/>
  <c r="E28" i="1" s="1"/>
  <c r="A28" i="1"/>
  <c r="B28" i="1" s="1"/>
  <c r="D27" i="1"/>
  <c r="E27" i="1" s="1"/>
  <c r="A27" i="1"/>
  <c r="B27" i="1" s="1"/>
  <c r="D26" i="1"/>
  <c r="E26" i="1" s="1"/>
  <c r="A26" i="1"/>
  <c r="B26" i="1" s="1"/>
  <c r="D25" i="1"/>
  <c r="E25" i="1" s="1"/>
  <c r="A25" i="1"/>
  <c r="B25" i="1" s="1"/>
  <c r="D24" i="1"/>
  <c r="E24" i="1" s="1"/>
  <c r="A24" i="1"/>
  <c r="B24" i="1" s="1"/>
  <c r="D23" i="1"/>
  <c r="E23" i="1" s="1"/>
  <c r="A23" i="1"/>
  <c r="B23" i="1" s="1"/>
  <c r="D22" i="1"/>
  <c r="E22" i="1" s="1"/>
  <c r="A22" i="1"/>
  <c r="B22" i="1" s="1"/>
  <c r="D21" i="1"/>
  <c r="E21" i="1" s="1"/>
  <c r="A21" i="1"/>
  <c r="B21" i="1" s="1"/>
  <c r="D20" i="1"/>
  <c r="E20" i="1" s="1"/>
  <c r="A20" i="1"/>
  <c r="B20" i="1" s="1"/>
  <c r="A14" i="1"/>
  <c r="F9" i="1"/>
  <c r="G9" i="1" s="1"/>
  <c r="F8" i="1"/>
  <c r="G8" i="1" s="1"/>
  <c r="G7" i="1"/>
  <c r="F7" i="1"/>
  <c r="F6" i="1"/>
  <c r="G6" i="1" s="1"/>
  <c r="B62" i="1" l="1"/>
  <c r="B60" i="1"/>
  <c r="B61" i="1"/>
</calcChain>
</file>

<file path=xl/sharedStrings.xml><?xml version="1.0" encoding="utf-8"?>
<sst xmlns="http://schemas.openxmlformats.org/spreadsheetml/2006/main" count="35" uniqueCount="27">
  <si>
    <t>Anzahl der getrunkenen Standardgläser</t>
  </si>
  <si>
    <t>Trinkdauer insgesamt [min.]</t>
  </si>
  <si>
    <t>Zeitraum zwischen Trink-Ende und Kontrolle der Blutalkoholkonzentration [min.]</t>
  </si>
  <si>
    <t>Standardglas enthält</t>
  </si>
  <si>
    <t>g Alkohol</t>
  </si>
  <si>
    <t>l Alkohol mit</t>
  </si>
  <si>
    <t>Vol.-% =</t>
  </si>
  <si>
    <t>l Bier mit</t>
  </si>
  <si>
    <t>l Wein mit</t>
  </si>
  <si>
    <t>cl Schnaps</t>
  </si>
  <si>
    <t>Normalgewicht des Probanden [kg]</t>
  </si>
  <si>
    <t>Flüssigkeitsanteil am Körpergewicht (Bei Normalgewicht: Ø m 70%, Ø w 60%)</t>
  </si>
  <si>
    <t>Resorptionsdefizit (Anteil an der Alkoholmenge, der nicht ins Blut geht)</t>
  </si>
  <si>
    <t>Alkoholmenge eines Standardglases, die ins Blut geht [g]</t>
  </si>
  <si>
    <t>Abbau der Blutalkoholkonzentration (BAK) pro Stunde [Promille]</t>
  </si>
  <si>
    <t>Zeitpunkt:
Glas ausge-
trunken</t>
  </si>
  <si>
    <t>Alkohol-Abbauzeit
[min.]</t>
  </si>
  <si>
    <t>Beitrag des Standard-
glases zur BAK im Zeit-
punkt der Kontrolle</t>
  </si>
  <si>
    <t>Aufgenommene Alkoholmenge:</t>
  </si>
  <si>
    <t>g       =</t>
  </si>
  <si>
    <t>ml</t>
  </si>
  <si>
    <t>Das entspricht</t>
  </si>
  <si>
    <t>Vol.-%</t>
  </si>
  <si>
    <t>oder</t>
  </si>
  <si>
    <t>l Schnaps mit</t>
  </si>
  <si>
    <t>Blutalkoholkonzentration im Zeitpunkt der Kontrolle [Promille]</t>
  </si>
  <si>
    <t>Getrunkenes Standardglas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</si>
</sst>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2" fontId="2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F517-32D8-47E1-A3DF-E5C07E85511B}">
  <dimension ref="A1:H62"/>
  <sheetViews>
    <sheetView tabSelected="1" zoomScaleNormal="100" workbookViewId="0"/>
  </sheetViews>
  <sheetFormatPr baseColWidth="10" defaultRowHeight="15" x14ac:dyDescent="0.25"/>
  <cols>
    <col min="1" max="1" width="13.28515625" customWidth="1"/>
    <col min="2" max="2" width="11.28515625" customWidth="1"/>
    <col min="3" max="3" width="11.42578125" hidden="1" customWidth="1"/>
    <col min="8" max="8" width="14.5703125" customWidth="1"/>
  </cols>
  <sheetData>
    <row r="1" spans="1:7" x14ac:dyDescent="0.25">
      <c r="A1">
        <v>12</v>
      </c>
      <c r="B1" t="s">
        <v>0</v>
      </c>
    </row>
    <row r="2" spans="1:7" x14ac:dyDescent="0.25">
      <c r="A2">
        <v>120</v>
      </c>
      <c r="B2" t="s">
        <v>1</v>
      </c>
    </row>
    <row r="3" spans="1:7" x14ac:dyDescent="0.25">
      <c r="A3">
        <v>5</v>
      </c>
      <c r="B3" t="s">
        <v>2</v>
      </c>
    </row>
    <row r="5" spans="1:7" x14ac:dyDescent="0.25">
      <c r="A5">
        <v>1</v>
      </c>
      <c r="B5" t="s">
        <v>3</v>
      </c>
      <c r="E5">
        <v>10</v>
      </c>
      <c r="F5" t="s">
        <v>4</v>
      </c>
    </row>
    <row r="6" spans="1:7" x14ac:dyDescent="0.25">
      <c r="A6">
        <v>1</v>
      </c>
      <c r="B6" t="s">
        <v>5</v>
      </c>
      <c r="D6">
        <v>5</v>
      </c>
      <c r="E6" t="s">
        <v>6</v>
      </c>
      <c r="F6">
        <f>A6*1000*D6/100*0.8/$E$5</f>
        <v>4</v>
      </c>
      <c r="G6" t="str">
        <f>IF(F6=1,"Standardglas","Standardgläser")</f>
        <v>Standardgläser</v>
      </c>
    </row>
    <row r="7" spans="1:7" x14ac:dyDescent="0.25">
      <c r="A7">
        <v>0.25</v>
      </c>
      <c r="B7" t="s">
        <v>7</v>
      </c>
      <c r="D7">
        <v>5</v>
      </c>
      <c r="E7" t="s">
        <v>6</v>
      </c>
      <c r="F7">
        <f>A7*1000*D7/100*0.8/$E$5</f>
        <v>1</v>
      </c>
      <c r="G7" t="str">
        <f>IF(F7=1,"Standardglas","Standardgläser")</f>
        <v>Standardglas</v>
      </c>
    </row>
    <row r="8" spans="1:7" x14ac:dyDescent="0.25">
      <c r="A8">
        <v>0.25</v>
      </c>
      <c r="B8" t="s">
        <v>8</v>
      </c>
      <c r="D8">
        <v>15</v>
      </c>
      <c r="E8" t="s">
        <v>6</v>
      </c>
      <c r="F8">
        <f>A8*1000*D8/100*0.8/$E$5</f>
        <v>3</v>
      </c>
      <c r="G8" t="str">
        <f>IF(F8=1,"Standardglas","Standardgläser")</f>
        <v>Standardgläser</v>
      </c>
    </row>
    <row r="9" spans="1:7" x14ac:dyDescent="0.25">
      <c r="A9">
        <v>2</v>
      </c>
      <c r="B9" t="s">
        <v>9</v>
      </c>
      <c r="D9">
        <v>37.5</v>
      </c>
      <c r="E9" t="s">
        <v>6</v>
      </c>
      <c r="F9">
        <f>A9*10*D9/100*0.8/$E$5</f>
        <v>0.6</v>
      </c>
      <c r="G9" t="str">
        <f>IF(F9=1,"Standardglas","Standardgläser")</f>
        <v>Standardgläser</v>
      </c>
    </row>
    <row r="11" spans="1:7" x14ac:dyDescent="0.25">
      <c r="A11">
        <v>70</v>
      </c>
      <c r="B11" t="s">
        <v>10</v>
      </c>
    </row>
    <row r="12" spans="1:7" x14ac:dyDescent="0.25">
      <c r="A12" s="1">
        <v>0.6</v>
      </c>
      <c r="B12" t="s">
        <v>11</v>
      </c>
    </row>
    <row r="13" spans="1:7" x14ac:dyDescent="0.25">
      <c r="A13" s="2">
        <v>0.2</v>
      </c>
      <c r="B13" t="s">
        <v>12</v>
      </c>
    </row>
    <row r="14" spans="1:7" x14ac:dyDescent="0.25">
      <c r="A14">
        <f>E5/A5-E5/A5*A13</f>
        <v>8</v>
      </c>
      <c r="B14" t="s">
        <v>13</v>
      </c>
    </row>
    <row r="15" spans="1:7" x14ac:dyDescent="0.25">
      <c r="A15">
        <v>0.15</v>
      </c>
      <c r="B15" t="s">
        <v>14</v>
      </c>
    </row>
    <row r="17" spans="1:6" x14ac:dyDescent="0.25">
      <c r="A17" s="9">
        <f>SUM(E20:E54)</f>
        <v>1.8357142857142856</v>
      </c>
      <c r="B17" t="s">
        <v>25</v>
      </c>
    </row>
    <row r="19" spans="1:6" ht="50.25" customHeight="1" x14ac:dyDescent="0.25">
      <c r="A19" s="3" t="s">
        <v>26</v>
      </c>
      <c r="B19" s="3" t="s">
        <v>15</v>
      </c>
      <c r="D19" s="3" t="s">
        <v>16</v>
      </c>
      <c r="E19" s="4" t="s">
        <v>17</v>
      </c>
      <c r="F19" s="5"/>
    </row>
    <row r="20" spans="1:6" x14ac:dyDescent="0.25">
      <c r="A20" s="6">
        <f>IF($A$1&gt;=1,1,"")</f>
        <v>1</v>
      </c>
      <c r="B20" s="6">
        <f>IF(A20&lt;=$A$1,$A$2/$A$1*A20,"")</f>
        <v>10</v>
      </c>
      <c r="D20" s="6">
        <f>IF($A$1&gt;=A20,IF($A$2+$A$3-A20*$A$2/$A$1-60&lt;0,0,$A$2+$A$3-A20*$A$2/$A$1-60),"")</f>
        <v>55</v>
      </c>
      <c r="E20">
        <f t="shared" ref="E20:E54" si="0">IF($A$1&gt;=A20,IF($A$14/$A$11/$A$12-$A$15/60*D20&lt;0,0,$A$14/$A$11/$A$12-$A$15/60*D20),"")</f>
        <v>5.2976190476190455E-2</v>
      </c>
    </row>
    <row r="21" spans="1:6" x14ac:dyDescent="0.25">
      <c r="A21" s="6">
        <f>IF($A$1&gt;=2,2,"")</f>
        <v>2</v>
      </c>
      <c r="B21" s="6">
        <f t="shared" ref="B21:B54" si="1">IF(A21&lt;=$A$1,$A$2/$A$1*A21,"")</f>
        <v>20</v>
      </c>
      <c r="D21" s="6">
        <f t="shared" ref="D21:D54" si="2">IF($A$1&gt;=A21,IF($A$2+$A$3-A21*$A$2/$A$1-60&lt;0,0,$A$2+$A$3-A21*$A$2/$A$1-60),"")</f>
        <v>45</v>
      </c>
      <c r="E21">
        <f t="shared" si="0"/>
        <v>7.7976190476190463E-2</v>
      </c>
    </row>
    <row r="22" spans="1:6" x14ac:dyDescent="0.25">
      <c r="A22" s="6">
        <f>IF($A$1&gt;=3,3,"")</f>
        <v>3</v>
      </c>
      <c r="B22" s="6">
        <f t="shared" si="1"/>
        <v>30</v>
      </c>
      <c r="D22" s="6">
        <f t="shared" si="2"/>
        <v>35</v>
      </c>
      <c r="E22">
        <f t="shared" si="0"/>
        <v>0.10297619047619046</v>
      </c>
    </row>
    <row r="23" spans="1:6" x14ac:dyDescent="0.25">
      <c r="A23" s="6">
        <f>IF($A$1&gt;=4,4,"")</f>
        <v>4</v>
      </c>
      <c r="B23" s="6">
        <f t="shared" si="1"/>
        <v>40</v>
      </c>
      <c r="D23" s="6">
        <f t="shared" si="2"/>
        <v>25</v>
      </c>
      <c r="E23">
        <f t="shared" si="0"/>
        <v>0.12797619047619047</v>
      </c>
    </row>
    <row r="24" spans="1:6" x14ac:dyDescent="0.25">
      <c r="A24" s="6">
        <f>IF($A$1&gt;=5,5,"")</f>
        <v>5</v>
      </c>
      <c r="B24" s="6">
        <f t="shared" si="1"/>
        <v>50</v>
      </c>
      <c r="D24" s="6">
        <f t="shared" si="2"/>
        <v>15</v>
      </c>
      <c r="E24">
        <f t="shared" si="0"/>
        <v>0.15297619047619046</v>
      </c>
    </row>
    <row r="25" spans="1:6" x14ac:dyDescent="0.25">
      <c r="A25" s="6">
        <f>IF($A$1&gt;=6,6,"")</f>
        <v>6</v>
      </c>
      <c r="B25" s="6">
        <f t="shared" si="1"/>
        <v>60</v>
      </c>
      <c r="D25" s="6">
        <f t="shared" si="2"/>
        <v>5</v>
      </c>
      <c r="E25">
        <f t="shared" si="0"/>
        <v>0.17797619047619045</v>
      </c>
    </row>
    <row r="26" spans="1:6" x14ac:dyDescent="0.25">
      <c r="A26" s="6">
        <f>IF($A$1&gt;=7,7,"")</f>
        <v>7</v>
      </c>
      <c r="B26" s="6">
        <f t="shared" si="1"/>
        <v>70</v>
      </c>
      <c r="D26" s="6">
        <f t="shared" si="2"/>
        <v>0</v>
      </c>
      <c r="E26">
        <f t="shared" si="0"/>
        <v>0.19047619047619047</v>
      </c>
    </row>
    <row r="27" spans="1:6" x14ac:dyDescent="0.25">
      <c r="A27" s="6">
        <f>IF($A$1&gt;=8,8,"")</f>
        <v>8</v>
      </c>
      <c r="B27" s="6">
        <f t="shared" si="1"/>
        <v>80</v>
      </c>
      <c r="D27" s="6">
        <f t="shared" si="2"/>
        <v>0</v>
      </c>
      <c r="E27">
        <f t="shared" si="0"/>
        <v>0.19047619047619047</v>
      </c>
    </row>
    <row r="28" spans="1:6" x14ac:dyDescent="0.25">
      <c r="A28" s="6">
        <f>IF($A$1&gt;=9,9,"")</f>
        <v>9</v>
      </c>
      <c r="B28" s="6">
        <f t="shared" si="1"/>
        <v>90</v>
      </c>
      <c r="D28" s="6">
        <f t="shared" si="2"/>
        <v>0</v>
      </c>
      <c r="E28">
        <f t="shared" si="0"/>
        <v>0.19047619047619047</v>
      </c>
    </row>
    <row r="29" spans="1:6" x14ac:dyDescent="0.25">
      <c r="A29" s="6">
        <f>IF($A$1&gt;=10,10,"")</f>
        <v>10</v>
      </c>
      <c r="B29" s="6">
        <f t="shared" si="1"/>
        <v>100</v>
      </c>
      <c r="D29" s="6">
        <f t="shared" si="2"/>
        <v>0</v>
      </c>
      <c r="E29">
        <f t="shared" si="0"/>
        <v>0.19047619047619047</v>
      </c>
    </row>
    <row r="30" spans="1:6" x14ac:dyDescent="0.25">
      <c r="A30" s="6">
        <f>IF($A$1&gt;=11,11,"")</f>
        <v>11</v>
      </c>
      <c r="B30" s="6">
        <f t="shared" si="1"/>
        <v>110</v>
      </c>
      <c r="D30" s="6">
        <f t="shared" si="2"/>
        <v>0</v>
      </c>
      <c r="E30">
        <f t="shared" si="0"/>
        <v>0.19047619047619047</v>
      </c>
    </row>
    <row r="31" spans="1:6" x14ac:dyDescent="0.25">
      <c r="A31" s="6">
        <f>IF($A$1&gt;=12,12,"")</f>
        <v>12</v>
      </c>
      <c r="B31" s="6">
        <f t="shared" si="1"/>
        <v>120</v>
      </c>
      <c r="D31" s="6">
        <f t="shared" si="2"/>
        <v>0</v>
      </c>
      <c r="E31">
        <f t="shared" si="0"/>
        <v>0.19047619047619047</v>
      </c>
    </row>
    <row r="32" spans="1:6" x14ac:dyDescent="0.25">
      <c r="A32" s="6" t="str">
        <f>IF($A$1&gt;=13,13,"")</f>
        <v/>
      </c>
      <c r="B32" s="6" t="str">
        <f t="shared" si="1"/>
        <v/>
      </c>
      <c r="D32" s="6" t="str">
        <f t="shared" si="2"/>
        <v/>
      </c>
      <c r="E32" t="str">
        <f t="shared" si="0"/>
        <v/>
      </c>
    </row>
    <row r="33" spans="1:5" x14ac:dyDescent="0.25">
      <c r="A33" s="6" t="str">
        <f>IF($A$1&gt;=14,14,"")</f>
        <v/>
      </c>
      <c r="B33" s="6" t="str">
        <f t="shared" si="1"/>
        <v/>
      </c>
      <c r="D33" s="6" t="str">
        <f t="shared" si="2"/>
        <v/>
      </c>
      <c r="E33" t="str">
        <f t="shared" si="0"/>
        <v/>
      </c>
    </row>
    <row r="34" spans="1:5" x14ac:dyDescent="0.25">
      <c r="A34" s="6" t="str">
        <f>IF($A$1&gt;=15,15,"")</f>
        <v/>
      </c>
      <c r="B34" s="6" t="str">
        <f t="shared" si="1"/>
        <v/>
      </c>
      <c r="D34" s="6" t="str">
        <f t="shared" si="2"/>
        <v/>
      </c>
      <c r="E34" t="str">
        <f t="shared" si="0"/>
        <v/>
      </c>
    </row>
    <row r="35" spans="1:5" x14ac:dyDescent="0.25">
      <c r="A35" s="6" t="str">
        <f>IF($A$1&gt;=16,16,"")</f>
        <v/>
      </c>
      <c r="B35" s="6" t="str">
        <f t="shared" si="1"/>
        <v/>
      </c>
      <c r="D35" s="6" t="str">
        <f t="shared" si="2"/>
        <v/>
      </c>
      <c r="E35" t="str">
        <f t="shared" si="0"/>
        <v/>
      </c>
    </row>
    <row r="36" spans="1:5" x14ac:dyDescent="0.25">
      <c r="A36" s="6" t="str">
        <f>IF($A$1&gt;=17,17,"")</f>
        <v/>
      </c>
      <c r="B36" s="6" t="str">
        <f t="shared" si="1"/>
        <v/>
      </c>
      <c r="D36" s="6" t="str">
        <f t="shared" si="2"/>
        <v/>
      </c>
      <c r="E36" t="str">
        <f t="shared" si="0"/>
        <v/>
      </c>
    </row>
    <row r="37" spans="1:5" x14ac:dyDescent="0.25">
      <c r="A37" s="6" t="str">
        <f>IF($A$1&gt;=18,18,"")</f>
        <v/>
      </c>
      <c r="B37" s="6" t="str">
        <f t="shared" si="1"/>
        <v/>
      </c>
      <c r="D37" s="6" t="str">
        <f t="shared" si="2"/>
        <v/>
      </c>
      <c r="E37" t="str">
        <f t="shared" si="0"/>
        <v/>
      </c>
    </row>
    <row r="38" spans="1:5" x14ac:dyDescent="0.25">
      <c r="A38" s="6" t="str">
        <f>IF($A$1&gt;=19,19,"")</f>
        <v/>
      </c>
      <c r="B38" s="6" t="str">
        <f t="shared" si="1"/>
        <v/>
      </c>
      <c r="D38" s="6" t="str">
        <f t="shared" si="2"/>
        <v/>
      </c>
      <c r="E38" t="str">
        <f t="shared" si="0"/>
        <v/>
      </c>
    </row>
    <row r="39" spans="1:5" x14ac:dyDescent="0.25">
      <c r="A39" s="6" t="str">
        <f>IF($A$1&gt;=20,20,"")</f>
        <v/>
      </c>
      <c r="B39" s="6" t="str">
        <f t="shared" si="1"/>
        <v/>
      </c>
      <c r="D39" s="6" t="str">
        <f t="shared" si="2"/>
        <v/>
      </c>
      <c r="E39" t="str">
        <f t="shared" si="0"/>
        <v/>
      </c>
    </row>
    <row r="40" spans="1:5" x14ac:dyDescent="0.25">
      <c r="A40" s="6" t="str">
        <f>IF($A$1&gt;=21,21,"")</f>
        <v/>
      </c>
      <c r="B40" s="6" t="str">
        <f t="shared" si="1"/>
        <v/>
      </c>
      <c r="D40" s="6" t="str">
        <f t="shared" si="2"/>
        <v/>
      </c>
      <c r="E40" t="str">
        <f t="shared" si="0"/>
        <v/>
      </c>
    </row>
    <row r="41" spans="1:5" x14ac:dyDescent="0.25">
      <c r="A41" s="6" t="str">
        <f>IF($A$1&gt;=22,22,"")</f>
        <v/>
      </c>
      <c r="B41" s="6" t="str">
        <f t="shared" si="1"/>
        <v/>
      </c>
      <c r="D41" s="6" t="str">
        <f t="shared" si="2"/>
        <v/>
      </c>
      <c r="E41" t="str">
        <f t="shared" si="0"/>
        <v/>
      </c>
    </row>
    <row r="42" spans="1:5" x14ac:dyDescent="0.25">
      <c r="A42" s="6" t="str">
        <f>IF($A$1&gt;=23,23,"")</f>
        <v/>
      </c>
      <c r="B42" s="6" t="str">
        <f t="shared" si="1"/>
        <v/>
      </c>
      <c r="D42" s="6" t="str">
        <f t="shared" si="2"/>
        <v/>
      </c>
      <c r="E42" t="str">
        <f t="shared" si="0"/>
        <v/>
      </c>
    </row>
    <row r="43" spans="1:5" x14ac:dyDescent="0.25">
      <c r="A43" s="6" t="str">
        <f>IF($A$1&gt;=24,24,"")</f>
        <v/>
      </c>
      <c r="B43" s="6" t="str">
        <f t="shared" si="1"/>
        <v/>
      </c>
      <c r="D43" s="6" t="str">
        <f t="shared" si="2"/>
        <v/>
      </c>
      <c r="E43" t="str">
        <f t="shared" si="0"/>
        <v/>
      </c>
    </row>
    <row r="44" spans="1:5" x14ac:dyDescent="0.25">
      <c r="A44" s="6" t="str">
        <f>IF($A$1&gt;=25,25,"")</f>
        <v/>
      </c>
      <c r="B44" s="6" t="str">
        <f t="shared" si="1"/>
        <v/>
      </c>
      <c r="D44" s="6" t="str">
        <f t="shared" si="2"/>
        <v/>
      </c>
      <c r="E44" t="str">
        <f t="shared" si="0"/>
        <v/>
      </c>
    </row>
    <row r="45" spans="1:5" x14ac:dyDescent="0.25">
      <c r="A45" s="6" t="str">
        <f>IF($A$1&gt;=26,26,"")</f>
        <v/>
      </c>
      <c r="B45" s="6" t="str">
        <f t="shared" si="1"/>
        <v/>
      </c>
      <c r="D45" s="6" t="str">
        <f t="shared" si="2"/>
        <v/>
      </c>
      <c r="E45" t="str">
        <f t="shared" si="0"/>
        <v/>
      </c>
    </row>
    <row r="46" spans="1:5" x14ac:dyDescent="0.25">
      <c r="A46" s="6" t="str">
        <f>IF($A$1&gt;=27,27,"")</f>
        <v/>
      </c>
      <c r="B46" s="6" t="str">
        <f t="shared" si="1"/>
        <v/>
      </c>
      <c r="D46" s="6" t="str">
        <f t="shared" si="2"/>
        <v/>
      </c>
      <c r="E46" t="str">
        <f t="shared" si="0"/>
        <v/>
      </c>
    </row>
    <row r="47" spans="1:5" x14ac:dyDescent="0.25">
      <c r="A47" s="6" t="str">
        <f>IF($A$1&gt;=28,28,"")</f>
        <v/>
      </c>
      <c r="B47" s="6" t="str">
        <f t="shared" si="1"/>
        <v/>
      </c>
      <c r="D47" s="6" t="str">
        <f t="shared" si="2"/>
        <v/>
      </c>
      <c r="E47" t="str">
        <f t="shared" si="0"/>
        <v/>
      </c>
    </row>
    <row r="48" spans="1:5" x14ac:dyDescent="0.25">
      <c r="A48" s="6" t="str">
        <f>IF($A$1&gt;=29,29,"")</f>
        <v/>
      </c>
      <c r="B48" s="6" t="str">
        <f t="shared" si="1"/>
        <v/>
      </c>
      <c r="D48" s="6" t="str">
        <f t="shared" si="2"/>
        <v/>
      </c>
      <c r="E48" t="str">
        <f t="shared" si="0"/>
        <v/>
      </c>
    </row>
    <row r="49" spans="1:8" x14ac:dyDescent="0.25">
      <c r="A49" s="6" t="str">
        <f>IF($A$1&gt;=30,30,"")</f>
        <v/>
      </c>
      <c r="B49" s="6" t="str">
        <f t="shared" si="1"/>
        <v/>
      </c>
      <c r="D49" s="6" t="str">
        <f t="shared" si="2"/>
        <v/>
      </c>
      <c r="E49" t="str">
        <f t="shared" si="0"/>
        <v/>
      </c>
    </row>
    <row r="50" spans="1:8" x14ac:dyDescent="0.25">
      <c r="A50" s="6" t="str">
        <f>IF($A$1&gt;=31,31,"")</f>
        <v/>
      </c>
      <c r="B50" s="6" t="str">
        <f t="shared" si="1"/>
        <v/>
      </c>
      <c r="D50" s="6" t="str">
        <f t="shared" si="2"/>
        <v/>
      </c>
      <c r="E50" t="str">
        <f t="shared" si="0"/>
        <v/>
      </c>
    </row>
    <row r="51" spans="1:8" x14ac:dyDescent="0.25">
      <c r="A51" s="6" t="str">
        <f>IF($A$1&gt;=32,32,"")</f>
        <v/>
      </c>
      <c r="B51" s="6" t="str">
        <f t="shared" si="1"/>
        <v/>
      </c>
      <c r="D51" s="6" t="str">
        <f t="shared" si="2"/>
        <v/>
      </c>
      <c r="E51" t="str">
        <f t="shared" si="0"/>
        <v/>
      </c>
    </row>
    <row r="52" spans="1:8" x14ac:dyDescent="0.25">
      <c r="A52" s="6" t="str">
        <f>IF($A$1&gt;=33,33,"")</f>
        <v/>
      </c>
      <c r="B52" s="6" t="str">
        <f t="shared" si="1"/>
        <v/>
      </c>
      <c r="D52" s="6" t="str">
        <f t="shared" si="2"/>
        <v/>
      </c>
      <c r="E52" t="str">
        <f t="shared" si="0"/>
        <v/>
      </c>
    </row>
    <row r="53" spans="1:8" x14ac:dyDescent="0.25">
      <c r="A53" s="6" t="str">
        <f>IF($A$1&gt;=34,34,"")</f>
        <v/>
      </c>
      <c r="B53" s="6" t="str">
        <f t="shared" si="1"/>
        <v/>
      </c>
      <c r="D53" s="6" t="str">
        <f t="shared" si="2"/>
        <v/>
      </c>
      <c r="E53" t="str">
        <f t="shared" si="0"/>
        <v/>
      </c>
    </row>
    <row r="54" spans="1:8" x14ac:dyDescent="0.25">
      <c r="A54" s="6" t="str">
        <f>IF($A$1&gt;=35,35,"")</f>
        <v/>
      </c>
      <c r="B54" s="6" t="str">
        <f t="shared" si="1"/>
        <v/>
      </c>
      <c r="D54" s="6" t="str">
        <f t="shared" si="2"/>
        <v/>
      </c>
      <c r="E54" t="str">
        <f t="shared" si="0"/>
        <v/>
      </c>
    </row>
    <row r="56" spans="1:8" x14ac:dyDescent="0.25">
      <c r="A56" s="7" t="s">
        <v>18</v>
      </c>
      <c r="E56">
        <f>A1*E5</f>
        <v>120</v>
      </c>
      <c r="F56" s="7" t="s">
        <v>19</v>
      </c>
      <c r="G56">
        <f>E56*1.25</f>
        <v>150</v>
      </c>
      <c r="H56" s="7" t="s">
        <v>20</v>
      </c>
    </row>
    <row r="58" spans="1:8" x14ac:dyDescent="0.25">
      <c r="A58" s="7" t="s">
        <v>21</v>
      </c>
    </row>
    <row r="60" spans="1:8" x14ac:dyDescent="0.25">
      <c r="B60">
        <f>$G$56/E60*100/1000</f>
        <v>3</v>
      </c>
      <c r="D60" s="7" t="s">
        <v>7</v>
      </c>
      <c r="E60">
        <f>D7</f>
        <v>5</v>
      </c>
      <c r="F60" s="7" t="s">
        <v>22</v>
      </c>
    </row>
    <row r="61" spans="1:8" x14ac:dyDescent="0.25">
      <c r="A61" s="8" t="s">
        <v>23</v>
      </c>
      <c r="B61">
        <f>$G$56/E61*100/1000</f>
        <v>1</v>
      </c>
      <c r="D61" s="7" t="s">
        <v>8</v>
      </c>
      <c r="E61">
        <f>D8</f>
        <v>15</v>
      </c>
      <c r="F61" s="7" t="s">
        <v>22</v>
      </c>
    </row>
    <row r="62" spans="1:8" x14ac:dyDescent="0.25">
      <c r="A62" s="8" t="s">
        <v>23</v>
      </c>
      <c r="B62">
        <f>$G$56/E62*100/1000</f>
        <v>0.4</v>
      </c>
      <c r="D62" s="7" t="s">
        <v>24</v>
      </c>
      <c r="E62">
        <f>D9</f>
        <v>37.5</v>
      </c>
      <c r="F62" s="7" t="s">
        <v>22</v>
      </c>
    </row>
  </sheetData>
  <mergeCells count="1">
    <mergeCell ref="E19:F19"/>
  </mergeCells>
  <pageMargins left="0.7" right="0.7" top="0.78740157499999996" bottom="0.78740157499999996" header="0.3" footer="0.3"/>
  <pageSetup paperSize="9" orientation="portrait" horizontalDpi="4294967292" verticalDpi="0" r:id="rId1"/>
  <headerFooter>
    <oddHeader>&amp;C&amp;"-,Fett"&amp;13Promillerechner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2024-02-22T18:28:40Z</cp:lastPrinted>
  <dcterms:created xsi:type="dcterms:W3CDTF">2024-02-22T18:00:31Z</dcterms:created>
  <dcterms:modified xsi:type="dcterms:W3CDTF">2024-02-22T18:30:48Z</dcterms:modified>
</cp:coreProperties>
</file>